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<sst xmlns="http://schemas.openxmlformats.org/spreadsheetml/2006/main" count="59" uniqueCount="45">
  <si>
    <t>霍邱县畜禽粪污资源化利用整县推进项目投资一览表</t>
  </si>
  <si>
    <t>养殖场名称：霍邱县韩老庄土鸡养殖场</t>
  </si>
  <si>
    <t>序号</t>
  </si>
  <si>
    <t>主要建设环节</t>
  </si>
  <si>
    <t>重点支持环节</t>
  </si>
  <si>
    <t>单位</t>
  </si>
  <si>
    <t>工程量</t>
  </si>
  <si>
    <t>单价（元）</t>
  </si>
  <si>
    <t>投资总额（元）</t>
  </si>
  <si>
    <t>建议奖补单价（元）</t>
  </si>
  <si>
    <t>建议奖补金额（元）</t>
  </si>
  <si>
    <t>建议奖补比例（%）</t>
  </si>
  <si>
    <t>雨水沟</t>
  </si>
  <si>
    <t>米</t>
  </si>
  <si>
    <t>粪水分流管、沟</t>
  </si>
  <si>
    <t>源头减量</t>
  </si>
  <si>
    <t>节水型饮水器</t>
  </si>
  <si>
    <t>个</t>
  </si>
  <si>
    <t>饮污分离管线</t>
  </si>
  <si>
    <t>饮水漏水回收管线</t>
  </si>
  <si>
    <t>V字型自动刮粪装置</t>
  </si>
  <si>
    <t>套</t>
  </si>
  <si>
    <t>一字平刮粪尿装置</t>
  </si>
  <si>
    <t>皮带干清粪装置</t>
  </si>
  <si>
    <t>漏粪板</t>
  </si>
  <si>
    <t>块</t>
  </si>
  <si>
    <t>堆肥棚</t>
  </si>
  <si>
    <t>平方米</t>
  </si>
  <si>
    <t>过程控制</t>
  </si>
  <si>
    <t>异位发酵床</t>
  </si>
  <si>
    <t>集污井</t>
  </si>
  <si>
    <t>立方米</t>
  </si>
  <si>
    <t>密闭存储池</t>
  </si>
  <si>
    <t>密封洗涤废水池</t>
  </si>
  <si>
    <t>叠螺式脱水机</t>
  </si>
  <si>
    <t>一体化污水处理设备</t>
  </si>
  <si>
    <t>移动式屠宰箱</t>
  </si>
  <si>
    <t>干粪运输车</t>
  </si>
  <si>
    <t>辆</t>
  </si>
  <si>
    <t>铲粪车</t>
  </si>
  <si>
    <t>末端利用</t>
  </si>
  <si>
    <t>翻耙机及辅助设备</t>
  </si>
  <si>
    <t>粪水运输车</t>
  </si>
  <si>
    <t>第三方处理中心固定资产（生产机械、化验设备等）补助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</si>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</sst>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b/>
      <sz val="14"/>
      <color rgb="FF000000"/>
      <name val="仿宋"/>
      <charset val="134"/>
    </font>
    <font>
      <sz val="10"/>
      <color rgb="FF000000"/>
      <name val="仿宋"/>
      <charset val="134"/>
    </font>
    <font>
      <b/>
      <sz val="10"/>
      <color rgb="FF000000"/>
      <name val="仿宋"/>
      <charset val="134"/>
    </font>
    <font>
      <sz val="10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9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3" fillId="14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20" borderId="9" applyNumberFormat="0" applyFon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8" fillId="5" borderId="4" applyNumberFormat="0" applyAlignment="0" applyProtection="0">
      <alignment vertical="center"/>
    </xf>
    <xf numFmtId="0" fontId="23" fillId="23" borderId="10" applyNumberFormat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</cellStyleXfs>
  <cellXfs count="15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9" fontId="2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workbookViewId="0">
      <selection activeCell="E14" sqref="E14"/>
    </sheetView>
  </sheetViews>
  <sheetFormatPr defaultColWidth="9" defaultRowHeight="14.25"/>
  <sheetData>
    <row r="1" ht="18.75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18.75" spans="1:11">
      <c r="A2" s="2" t="s">
        <v>1</v>
      </c>
      <c r="B2" s="2"/>
      <c r="C2" s="2"/>
      <c r="D2" s="2"/>
      <c r="E2" s="1"/>
      <c r="F2" s="1"/>
      <c r="G2" s="1"/>
      <c r="H2" s="1"/>
      <c r="I2" s="1"/>
      <c r="J2" s="1"/>
      <c r="K2" s="1"/>
    </row>
    <row r="3" ht="36" spans="1:11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  <c r="K3" s="3"/>
    </row>
    <row r="4" spans="1:11">
      <c r="A4" s="4">
        <v>1</v>
      </c>
      <c r="B4" s="4"/>
      <c r="C4" s="4" t="s">
        <v>12</v>
      </c>
      <c r="D4" s="4" t="s">
        <v>13</v>
      </c>
      <c r="E4" s="4"/>
      <c r="F4" s="4">
        <v>20</v>
      </c>
      <c r="G4" s="4">
        <f t="shared" ref="G4:G25" si="0">E4*F4</f>
        <v>0</v>
      </c>
      <c r="H4" s="4">
        <f>9*0.74</f>
        <v>6.66</v>
      </c>
      <c r="I4" s="4">
        <f t="shared" ref="I4:I25" si="1">E4*H4</f>
        <v>0</v>
      </c>
      <c r="J4" s="10">
        <f t="shared" ref="J4:J24" si="2">H4/F4</f>
        <v>0.333</v>
      </c>
      <c r="K4" s="10"/>
    </row>
    <row r="5" ht="24" spans="1:11">
      <c r="A5" s="4"/>
      <c r="B5" s="4"/>
      <c r="C5" s="4" t="s">
        <v>14</v>
      </c>
      <c r="D5" s="4" t="s">
        <v>13</v>
      </c>
      <c r="E5" s="4"/>
      <c r="F5" s="4">
        <v>20</v>
      </c>
      <c r="G5" s="4">
        <f t="shared" si="0"/>
        <v>0</v>
      </c>
      <c r="H5" s="4">
        <f>9*0.74</f>
        <v>6.66</v>
      </c>
      <c r="I5" s="4">
        <f t="shared" si="1"/>
        <v>0</v>
      </c>
      <c r="J5" s="10">
        <f t="shared" si="2"/>
        <v>0.333</v>
      </c>
      <c r="K5" s="10"/>
    </row>
    <row r="6" ht="24" spans="1:11">
      <c r="A6" s="4"/>
      <c r="B6" s="4" t="s">
        <v>15</v>
      </c>
      <c r="C6" s="4" t="s">
        <v>16</v>
      </c>
      <c r="D6" s="4" t="s">
        <v>17</v>
      </c>
      <c r="E6" s="4"/>
      <c r="F6" s="4">
        <v>40</v>
      </c>
      <c r="G6" s="4">
        <f t="shared" si="0"/>
        <v>0</v>
      </c>
      <c r="H6" s="4">
        <f>20*0.74</f>
        <v>14.8</v>
      </c>
      <c r="I6" s="4">
        <f t="shared" si="1"/>
        <v>0</v>
      </c>
      <c r="J6" s="10">
        <f t="shared" si="2"/>
        <v>0.37</v>
      </c>
      <c r="K6" s="10"/>
    </row>
    <row r="7" ht="24" spans="1:11">
      <c r="A7" s="4"/>
      <c r="B7" s="5"/>
      <c r="C7" s="4" t="s">
        <v>18</v>
      </c>
      <c r="D7" s="4" t="s">
        <v>13</v>
      </c>
      <c r="E7" s="4"/>
      <c r="F7" s="4">
        <v>10</v>
      </c>
      <c r="G7" s="4">
        <f t="shared" si="0"/>
        <v>0</v>
      </c>
      <c r="H7" s="4">
        <f>4.8*0.74</f>
        <v>3.552</v>
      </c>
      <c r="I7" s="4">
        <f t="shared" si="1"/>
        <v>0</v>
      </c>
      <c r="J7" s="10">
        <f t="shared" si="2"/>
        <v>0.3552</v>
      </c>
      <c r="K7" s="10"/>
    </row>
    <row r="8" ht="24" spans="1:11">
      <c r="A8" s="4"/>
      <c r="B8" s="5"/>
      <c r="C8" s="4" t="s">
        <v>19</v>
      </c>
      <c r="D8" s="4" t="s">
        <v>13</v>
      </c>
      <c r="E8" s="4"/>
      <c r="F8" s="4">
        <v>10</v>
      </c>
      <c r="G8" s="4">
        <f t="shared" si="0"/>
        <v>0</v>
      </c>
      <c r="H8" s="4">
        <f>4.8*0.74</f>
        <v>3.552</v>
      </c>
      <c r="I8" s="4">
        <f t="shared" si="1"/>
        <v>0</v>
      </c>
      <c r="J8" s="10">
        <f t="shared" si="2"/>
        <v>0.3552</v>
      </c>
      <c r="K8" s="10"/>
    </row>
    <row r="9" ht="24" spans="1:11">
      <c r="A9" s="4">
        <v>2</v>
      </c>
      <c r="B9" s="4"/>
      <c r="C9" s="4" t="s">
        <v>20</v>
      </c>
      <c r="D9" s="4" t="s">
        <v>21</v>
      </c>
      <c r="E9" s="4"/>
      <c r="F9" s="4">
        <v>11000</v>
      </c>
      <c r="G9" s="4">
        <f t="shared" si="0"/>
        <v>0</v>
      </c>
      <c r="H9" s="4">
        <f t="shared" ref="H9:H11" si="3">5500*0.74</f>
        <v>4070</v>
      </c>
      <c r="I9" s="4">
        <f t="shared" si="1"/>
        <v>0</v>
      </c>
      <c r="J9" s="10">
        <f t="shared" si="2"/>
        <v>0.37</v>
      </c>
      <c r="K9" s="10"/>
    </row>
    <row r="10" ht="24" spans="1:11">
      <c r="A10" s="4"/>
      <c r="B10" s="4"/>
      <c r="C10" s="4" t="s">
        <v>22</v>
      </c>
      <c r="D10" s="4" t="s">
        <v>21</v>
      </c>
      <c r="E10" s="4"/>
      <c r="F10" s="4">
        <v>10000</v>
      </c>
      <c r="G10" s="4">
        <f t="shared" si="0"/>
        <v>0</v>
      </c>
      <c r="H10" s="4">
        <f t="shared" si="3"/>
        <v>4070</v>
      </c>
      <c r="I10" s="4">
        <f t="shared" si="1"/>
        <v>0</v>
      </c>
      <c r="J10" s="10">
        <f t="shared" si="2"/>
        <v>0.407</v>
      </c>
      <c r="K10" s="10"/>
    </row>
    <row r="11" ht="24" spans="1:11">
      <c r="A11" s="4"/>
      <c r="B11" s="4"/>
      <c r="C11" s="4" t="s">
        <v>23</v>
      </c>
      <c r="D11" s="4" t="s">
        <v>21</v>
      </c>
      <c r="E11" s="4"/>
      <c r="F11" s="4">
        <v>11000</v>
      </c>
      <c r="G11" s="4">
        <f t="shared" si="0"/>
        <v>0</v>
      </c>
      <c r="H11" s="4">
        <f t="shared" si="3"/>
        <v>4070</v>
      </c>
      <c r="I11" s="4">
        <f t="shared" si="1"/>
        <v>0</v>
      </c>
      <c r="J11" s="10">
        <f t="shared" si="2"/>
        <v>0.37</v>
      </c>
      <c r="K11" s="10"/>
    </row>
    <row r="12" spans="1:11">
      <c r="A12" s="4"/>
      <c r="B12" s="4"/>
      <c r="C12" s="4" t="s">
        <v>24</v>
      </c>
      <c r="D12" s="4" t="s">
        <v>25</v>
      </c>
      <c r="E12" s="4"/>
      <c r="F12" s="4">
        <v>100</v>
      </c>
      <c r="G12" s="4">
        <f t="shared" si="0"/>
        <v>0</v>
      </c>
      <c r="H12" s="4">
        <f>48*0.74</f>
        <v>35.52</v>
      </c>
      <c r="I12" s="4">
        <f t="shared" si="1"/>
        <v>0</v>
      </c>
      <c r="J12" s="10">
        <f t="shared" si="2"/>
        <v>0.3552</v>
      </c>
      <c r="K12" s="10"/>
    </row>
    <row r="13" spans="1:11">
      <c r="A13" s="4"/>
      <c r="B13" s="4"/>
      <c r="C13" s="4" t="s">
        <v>26</v>
      </c>
      <c r="D13" s="4" t="s">
        <v>27</v>
      </c>
      <c r="E13" s="4">
        <v>102</v>
      </c>
      <c r="F13" s="4">
        <v>150</v>
      </c>
      <c r="G13" s="4">
        <f t="shared" si="0"/>
        <v>15300</v>
      </c>
      <c r="H13" s="4">
        <f>75*0.74</f>
        <v>55.5</v>
      </c>
      <c r="I13" s="4">
        <f t="shared" si="1"/>
        <v>5661</v>
      </c>
      <c r="J13" s="10">
        <f t="shared" si="2"/>
        <v>0.37</v>
      </c>
      <c r="K13" s="10"/>
    </row>
    <row r="14" ht="24" spans="1:11">
      <c r="A14" s="4"/>
      <c r="B14" s="4" t="s">
        <v>28</v>
      </c>
      <c r="C14" s="4" t="s">
        <v>29</v>
      </c>
      <c r="D14" s="4" t="s">
        <v>27</v>
      </c>
      <c r="E14" s="4"/>
      <c r="F14" s="4">
        <v>700</v>
      </c>
      <c r="G14" s="4">
        <f t="shared" si="0"/>
        <v>0</v>
      </c>
      <c r="H14" s="4">
        <f>336*0.74</f>
        <v>248.64</v>
      </c>
      <c r="I14" s="4">
        <f t="shared" si="1"/>
        <v>0</v>
      </c>
      <c r="J14" s="10">
        <f t="shared" si="2"/>
        <v>0.3552</v>
      </c>
      <c r="K14" s="10"/>
    </row>
    <row r="15" spans="1:11">
      <c r="A15" s="4"/>
      <c r="B15" s="4"/>
      <c r="C15" s="4" t="s">
        <v>30</v>
      </c>
      <c r="D15" s="4" t="s">
        <v>31</v>
      </c>
      <c r="E15" s="4"/>
      <c r="F15" s="4">
        <v>80</v>
      </c>
      <c r="G15" s="4">
        <f t="shared" si="0"/>
        <v>0</v>
      </c>
      <c r="H15" s="4">
        <f t="shared" ref="H15:H17" si="4">40*0.74</f>
        <v>29.6</v>
      </c>
      <c r="I15" s="4">
        <f t="shared" si="1"/>
        <v>0</v>
      </c>
      <c r="J15" s="10">
        <f t="shared" si="2"/>
        <v>0.37</v>
      </c>
      <c r="K15" s="10"/>
    </row>
    <row r="16" ht="24" spans="1:11">
      <c r="A16" s="4"/>
      <c r="B16" s="4"/>
      <c r="C16" s="4" t="s">
        <v>32</v>
      </c>
      <c r="D16" s="4" t="s">
        <v>31</v>
      </c>
      <c r="E16" s="4"/>
      <c r="F16" s="4">
        <v>80</v>
      </c>
      <c r="G16" s="4">
        <f t="shared" si="0"/>
        <v>0</v>
      </c>
      <c r="H16" s="4">
        <f t="shared" si="4"/>
        <v>29.6</v>
      </c>
      <c r="I16" s="4">
        <f t="shared" si="1"/>
        <v>0</v>
      </c>
      <c r="J16" s="10">
        <f t="shared" si="2"/>
        <v>0.37</v>
      </c>
      <c r="K16" s="10"/>
    </row>
    <row r="17" ht="24" spans="1:11">
      <c r="A17" s="4"/>
      <c r="B17" s="4"/>
      <c r="C17" s="4" t="s">
        <v>33</v>
      </c>
      <c r="D17" s="4" t="s">
        <v>31</v>
      </c>
      <c r="E17" s="4"/>
      <c r="F17" s="4">
        <v>80</v>
      </c>
      <c r="G17" s="4">
        <f t="shared" si="0"/>
        <v>0</v>
      </c>
      <c r="H17" s="4">
        <f t="shared" si="4"/>
        <v>29.6</v>
      </c>
      <c r="I17" s="4">
        <f t="shared" si="1"/>
        <v>0</v>
      </c>
      <c r="J17" s="10">
        <f t="shared" si="2"/>
        <v>0.37</v>
      </c>
      <c r="K17" s="10"/>
    </row>
    <row r="18" ht="24" spans="1:11">
      <c r="A18" s="4"/>
      <c r="B18" s="4"/>
      <c r="C18" s="4" t="s">
        <v>34</v>
      </c>
      <c r="D18" s="4" t="s">
        <v>21</v>
      </c>
      <c r="E18" s="4"/>
      <c r="F18" s="4">
        <v>15000</v>
      </c>
      <c r="G18" s="4">
        <f t="shared" si="0"/>
        <v>0</v>
      </c>
      <c r="H18" s="4">
        <f>4500*0.74</f>
        <v>3330</v>
      </c>
      <c r="I18" s="4">
        <f t="shared" si="1"/>
        <v>0</v>
      </c>
      <c r="J18" s="10">
        <f t="shared" si="2"/>
        <v>0.222</v>
      </c>
      <c r="K18" s="10"/>
    </row>
    <row r="19" ht="36" spans="1:11">
      <c r="A19" s="4"/>
      <c r="B19" s="4"/>
      <c r="C19" s="4" t="s">
        <v>35</v>
      </c>
      <c r="D19" s="4" t="s">
        <v>21</v>
      </c>
      <c r="E19" s="4"/>
      <c r="F19" s="4">
        <v>200000</v>
      </c>
      <c r="G19" s="4">
        <f t="shared" si="0"/>
        <v>0</v>
      </c>
      <c r="H19" s="4">
        <f>70000*0.74</f>
        <v>51800</v>
      </c>
      <c r="I19" s="4">
        <f t="shared" si="1"/>
        <v>0</v>
      </c>
      <c r="J19" s="10">
        <f t="shared" si="2"/>
        <v>0.259</v>
      </c>
      <c r="K19" s="10"/>
    </row>
    <row r="20" ht="24" spans="1:11">
      <c r="A20" s="4"/>
      <c r="B20" s="4"/>
      <c r="C20" s="4" t="s">
        <v>36</v>
      </c>
      <c r="D20" s="4" t="s">
        <v>21</v>
      </c>
      <c r="E20" s="4"/>
      <c r="F20" s="4">
        <v>15000</v>
      </c>
      <c r="G20" s="4">
        <f t="shared" si="0"/>
        <v>0</v>
      </c>
      <c r="H20" s="4">
        <f>4500*0.74</f>
        <v>3330</v>
      </c>
      <c r="I20" s="4">
        <f t="shared" si="1"/>
        <v>0</v>
      </c>
      <c r="J20" s="10">
        <f t="shared" si="2"/>
        <v>0.222</v>
      </c>
      <c r="K20" s="10"/>
    </row>
    <row r="21" ht="24" spans="1:11">
      <c r="A21" s="4">
        <v>3</v>
      </c>
      <c r="B21" s="4"/>
      <c r="C21" s="4" t="s">
        <v>37</v>
      </c>
      <c r="D21" s="4" t="s">
        <v>38</v>
      </c>
      <c r="E21" s="4"/>
      <c r="F21" s="4">
        <v>4000</v>
      </c>
      <c r="G21" s="4">
        <f t="shared" si="0"/>
        <v>0</v>
      </c>
      <c r="H21" s="4">
        <f>1600*0.74</f>
        <v>1184</v>
      </c>
      <c r="I21" s="4">
        <f t="shared" si="1"/>
        <v>0</v>
      </c>
      <c r="J21" s="10">
        <f t="shared" si="2"/>
        <v>0.296</v>
      </c>
      <c r="K21" s="10"/>
    </row>
    <row r="22" spans="1:11">
      <c r="A22" s="4"/>
      <c r="B22" s="4"/>
      <c r="C22" s="4" t="s">
        <v>39</v>
      </c>
      <c r="D22" s="4" t="s">
        <v>38</v>
      </c>
      <c r="E22" s="4"/>
      <c r="F22" s="4">
        <v>30000</v>
      </c>
      <c r="G22" s="4">
        <f t="shared" si="0"/>
        <v>0</v>
      </c>
      <c r="H22" s="4">
        <f>12000*0.74</f>
        <v>8880</v>
      </c>
      <c r="I22" s="4">
        <f t="shared" si="1"/>
        <v>0</v>
      </c>
      <c r="J22" s="10">
        <f t="shared" si="2"/>
        <v>0.296</v>
      </c>
      <c r="K22" s="10"/>
    </row>
    <row r="23" ht="24" spans="1:11">
      <c r="A23" s="4"/>
      <c r="B23" s="4" t="s">
        <v>40</v>
      </c>
      <c r="C23" s="4" t="s">
        <v>41</v>
      </c>
      <c r="D23" s="4" t="s">
        <v>21</v>
      </c>
      <c r="E23" s="4"/>
      <c r="F23" s="4">
        <v>350000</v>
      </c>
      <c r="G23" s="4">
        <f t="shared" si="0"/>
        <v>0</v>
      </c>
      <c r="H23" s="4">
        <f>168000*0.74</f>
        <v>124320</v>
      </c>
      <c r="I23" s="4">
        <f t="shared" si="1"/>
        <v>0</v>
      </c>
      <c r="J23" s="10">
        <f t="shared" si="2"/>
        <v>0.3552</v>
      </c>
      <c r="K23" s="10"/>
    </row>
    <row r="24" ht="24" spans="1:11">
      <c r="A24" s="4"/>
      <c r="B24" s="5"/>
      <c r="C24" s="4" t="s">
        <v>42</v>
      </c>
      <c r="D24" s="4" t="s">
        <v>38</v>
      </c>
      <c r="E24" s="4"/>
      <c r="F24" s="4">
        <v>40000</v>
      </c>
      <c r="G24" s="4">
        <f t="shared" si="0"/>
        <v>0</v>
      </c>
      <c r="H24" s="4">
        <f>16000*0.74</f>
        <v>11840</v>
      </c>
      <c r="I24" s="4">
        <f t="shared" si="1"/>
        <v>0</v>
      </c>
      <c r="J24" s="10">
        <f t="shared" si="2"/>
        <v>0.296</v>
      </c>
      <c r="K24" s="10"/>
    </row>
    <row r="25" spans="1:11">
      <c r="A25" s="4">
        <v>4</v>
      </c>
      <c r="B25" s="6" t="s">
        <v>43</v>
      </c>
      <c r="C25" s="7"/>
      <c r="D25" s="8"/>
      <c r="E25" s="8"/>
      <c r="F25" s="8"/>
      <c r="G25" s="4">
        <f t="shared" si="0"/>
        <v>0</v>
      </c>
      <c r="H25" s="8"/>
      <c r="I25" s="4">
        <f t="shared" si="1"/>
        <v>0</v>
      </c>
      <c r="J25" s="11"/>
      <c r="K25" s="12"/>
    </row>
    <row r="26" spans="1:11">
      <c r="A26" s="3">
        <v>5</v>
      </c>
      <c r="B26" s="3" t="s">
        <v>44</v>
      </c>
      <c r="C26" s="3"/>
      <c r="D26" s="3"/>
      <c r="E26" s="9"/>
      <c r="F26" s="9"/>
      <c r="G26" s="9">
        <f>SUM(G4:G25)</f>
        <v>15300</v>
      </c>
      <c r="H26" s="9"/>
      <c r="I26" s="3">
        <f>SUM(I4:I25)</f>
        <v>5661</v>
      </c>
      <c r="J26" s="13"/>
      <c r="K26" s="14"/>
    </row>
  </sheetData>
  <mergeCells count="29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4:A8"/>
    <mergeCell ref="A21:A2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86182</dc:creator>
  <cp:lastModifiedBy>Breeze</cp:lastModifiedBy>
  <dcterms:created xsi:type="dcterms:W3CDTF">2015-06-05T18:17:00Z</dcterms:created>
  <dcterms:modified xsi:type="dcterms:W3CDTF">2021-05-20T11:07:01Z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6151A410290A4BC0B0E3A124EA932D6F</vt:lpwstr>
  </property>
  <property fmtid="{D5CDD505-2E9C-101B-9397-08002B2CF9AE}" pid="3" name="KSOProductBuildVer">
    <vt:lpwstr>2052-11.1.0.10495</vt:lpwstr>
  </property>
</Properties>
</file>