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activeTab="3"/>
  </bookViews>
  <sheets>
    <sheet name="Sheet1" sheetId="1" r:id="rId1"/>
    <sheet name="Sheet2" sheetId="2" r:id="rId2"/>
    <sheet name="Sheet3" sheetId="3" r:id="rId3"/>
    <sheet name="Sheet4" sheetId="4" r:id="rId4"/>
  </sheets>
  <calcPr calcId="144525"/>
</workbook>
</file>

<file path=xl/sharedStrings.xml><?xml version="1.0" encoding="utf-8"?>
<sst xmlns="http://schemas.openxmlformats.org/spreadsheetml/2006/main" count="145" uniqueCount="61">
  <si>
    <t>霍邱县畜禽粪污资源化利用整县推进项目投资一览表</t>
  </si>
  <si>
    <t>养殖场名称：霍邱县白莲乡刘厚明养猪场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</si>
  <si>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</si>
  <si>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</si>
  <si>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</si>
  <si>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</si>
  <si>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</si>
  <si>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</si>
  <si>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</si>
  <si>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</si>
  <si>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</si>
  <si>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</si>
  <si>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</si>
  <si>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</si>
  <si>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</si>
  <si>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</si>
  <si>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</si>
  <si>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</si>
  <si>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</si>
  <si>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</si>
  <si>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</si>
  <si>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</si>
  <si>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</si>
  <si>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</si>
  <si>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</si>
  <si>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</si>
  <si>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</si>
  <si>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</si>
  <si>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</si>
  <si>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</si>
  <si>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</si>
  <si>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</si>
  <si>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</si>
  <si>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</si>
  <si>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</si>
  <si>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</si>
  <si>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</si>
  <si>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</si>
  <si>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</si>
  <si>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</si>
  <si>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</si>
  <si>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</si>
  <si>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</si>
  <si>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</si>
  <si>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</si>
  <si>
    <t>养殖场名称：霍邱县汪云贵畜牧养殖家庭农场</t>
  </si>
  <si>
    <t>工程结算清单计价表</t>
  </si>
  <si>
    <t>工程名称：霍邱县白莲乡张言海家禽养殖场畜禽粪污资源化利用项目</t>
  </si>
  <si>
    <t>项目编码</t>
  </si>
  <si>
    <t>项目名称</t>
  </si>
  <si>
    <t>奖补单价（元）</t>
  </si>
  <si>
    <t>奖补合价（元）</t>
  </si>
  <si>
    <t>合计（元）</t>
  </si>
  <si>
    <t>皮带清粪装置</t>
  </si>
  <si>
    <t>拉粪车</t>
  </si>
  <si>
    <t>工程名称</t>
  </si>
  <si>
    <t>投资金额（元）</t>
  </si>
  <si>
    <t>备注</t>
  </si>
  <si>
    <t>霍邱县白莲乡张言海家禽养殖场畜禽粪污资源化利用项目</t>
  </si>
  <si>
    <t>霍邱县白莲乡刘厚明养猪场</t>
  </si>
  <si>
    <t>霍邱县汪云贵畜牧养殖家庭农场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</si>
</sst>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22" fillId="23" borderId="10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B13" sqref="B13"/>
    </sheetView>
  </sheetViews>
  <sheetFormatPr defaultColWidth="9" defaultRowHeight="14.25"/>
  <sheetData>
    <row r="1" ht="18.75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18.75" spans="1:11">
      <c r="A2" s="8" t="s">
        <v>1</v>
      </c>
      <c r="B2" s="8"/>
      <c r="C2" s="8"/>
      <c r="D2" s="8"/>
      <c r="E2" s="7"/>
      <c r="F2" s="7"/>
      <c r="G2" s="7"/>
      <c r="H2" s="7"/>
      <c r="I2" s="7"/>
      <c r="J2" s="7"/>
      <c r="K2" s="7"/>
    </row>
    <row r="3" ht="36" spans="1:1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/>
    </row>
    <row r="4" spans="1:11">
      <c r="A4" s="10">
        <v>1</v>
      </c>
      <c r="B4" s="10"/>
      <c r="C4" s="10" t="s">
        <v>12</v>
      </c>
      <c r="D4" s="10" t="s">
        <v>13</v>
      </c>
      <c r="E4" s="10"/>
      <c r="F4" s="10">
        <v>20</v>
      </c>
      <c r="G4" s="10">
        <f t="shared" ref="G4:G25" si="0">E4*F4</f>
        <v>0</v>
      </c>
      <c r="H4" s="10">
        <f>9*0.74</f>
        <v>6.66</v>
      </c>
      <c r="I4" s="10">
        <f t="shared" ref="I4:I25" si="1">E4*H4</f>
        <v>0</v>
      </c>
      <c r="J4" s="16">
        <f t="shared" ref="J4:J24" si="2">H4/F4</f>
        <v>0.333</v>
      </c>
      <c r="K4" s="16"/>
    </row>
    <row r="5" ht="24" spans="1:11">
      <c r="A5" s="10"/>
      <c r="B5" s="10"/>
      <c r="C5" s="10" t="s">
        <v>14</v>
      </c>
      <c r="D5" s="10" t="s">
        <v>13</v>
      </c>
      <c r="E5" s="10">
        <v>200</v>
      </c>
      <c r="F5" s="10">
        <v>20</v>
      </c>
      <c r="G5" s="10">
        <f t="shared" si="0"/>
        <v>4000</v>
      </c>
      <c r="H5" s="10">
        <f>9*0.74</f>
        <v>6.66</v>
      </c>
      <c r="I5" s="10">
        <f t="shared" si="1"/>
        <v>1332</v>
      </c>
      <c r="J5" s="16">
        <f t="shared" si="2"/>
        <v>0.333</v>
      </c>
      <c r="K5" s="16"/>
    </row>
    <row r="6" ht="24" spans="1:11">
      <c r="A6" s="10"/>
      <c r="B6" s="10" t="s">
        <v>15</v>
      </c>
      <c r="C6" s="10" t="s">
        <v>16</v>
      </c>
      <c r="D6" s="10" t="s">
        <v>17</v>
      </c>
      <c r="E6" s="10"/>
      <c r="F6" s="10">
        <v>40</v>
      </c>
      <c r="G6" s="10">
        <f t="shared" si="0"/>
        <v>0</v>
      </c>
      <c r="H6" s="10">
        <f>20*0.74</f>
        <v>14.8</v>
      </c>
      <c r="I6" s="10">
        <f t="shared" si="1"/>
        <v>0</v>
      </c>
      <c r="J6" s="16">
        <f t="shared" si="2"/>
        <v>0.37</v>
      </c>
      <c r="K6" s="16"/>
    </row>
    <row r="7" ht="24" spans="1:11">
      <c r="A7" s="10"/>
      <c r="B7" s="11"/>
      <c r="C7" s="10" t="s">
        <v>18</v>
      </c>
      <c r="D7" s="10" t="s">
        <v>13</v>
      </c>
      <c r="E7" s="10"/>
      <c r="F7" s="10">
        <v>10</v>
      </c>
      <c r="G7" s="10">
        <f t="shared" si="0"/>
        <v>0</v>
      </c>
      <c r="H7" s="10">
        <f>4.8*0.74</f>
        <v>3.552</v>
      </c>
      <c r="I7" s="10">
        <f t="shared" si="1"/>
        <v>0</v>
      </c>
      <c r="J7" s="16">
        <f t="shared" si="2"/>
        <v>0.3552</v>
      </c>
      <c r="K7" s="16"/>
    </row>
    <row r="8" ht="24" spans="1:11">
      <c r="A8" s="10"/>
      <c r="B8" s="11"/>
      <c r="C8" s="10" t="s">
        <v>19</v>
      </c>
      <c r="D8" s="10" t="s">
        <v>13</v>
      </c>
      <c r="E8" s="10"/>
      <c r="F8" s="10">
        <v>10</v>
      </c>
      <c r="G8" s="10">
        <f t="shared" si="0"/>
        <v>0</v>
      </c>
      <c r="H8" s="10">
        <f>4.8*0.74</f>
        <v>3.552</v>
      </c>
      <c r="I8" s="10">
        <f t="shared" si="1"/>
        <v>0</v>
      </c>
      <c r="J8" s="16">
        <f t="shared" si="2"/>
        <v>0.3552</v>
      </c>
      <c r="K8" s="16"/>
    </row>
    <row r="9" ht="24" spans="1:11">
      <c r="A9" s="10">
        <v>2</v>
      </c>
      <c r="B9" s="10"/>
      <c r="C9" s="10" t="s">
        <v>20</v>
      </c>
      <c r="D9" s="10" t="s">
        <v>21</v>
      </c>
      <c r="E9" s="10"/>
      <c r="F9" s="10">
        <v>11000</v>
      </c>
      <c r="G9" s="10">
        <f t="shared" si="0"/>
        <v>0</v>
      </c>
      <c r="H9" s="10">
        <f t="shared" ref="H9:H11" si="3">5500*0.74</f>
        <v>4070</v>
      </c>
      <c r="I9" s="10">
        <f t="shared" si="1"/>
        <v>0</v>
      </c>
      <c r="J9" s="16">
        <f t="shared" si="2"/>
        <v>0.37</v>
      </c>
      <c r="K9" s="16"/>
    </row>
    <row r="10" ht="24" spans="1:11">
      <c r="A10" s="10"/>
      <c r="B10" s="10"/>
      <c r="C10" s="10" t="s">
        <v>22</v>
      </c>
      <c r="D10" s="10" t="s">
        <v>21</v>
      </c>
      <c r="E10" s="10"/>
      <c r="F10" s="10">
        <v>10000</v>
      </c>
      <c r="G10" s="10">
        <f t="shared" si="0"/>
        <v>0</v>
      </c>
      <c r="H10" s="10">
        <f t="shared" si="3"/>
        <v>4070</v>
      </c>
      <c r="I10" s="10">
        <f t="shared" si="1"/>
        <v>0</v>
      </c>
      <c r="J10" s="16">
        <f t="shared" si="2"/>
        <v>0.407</v>
      </c>
      <c r="K10" s="16"/>
    </row>
    <row r="11" ht="24" spans="1:11">
      <c r="A11" s="10"/>
      <c r="B11" s="10"/>
      <c r="C11" s="10" t="s">
        <v>23</v>
      </c>
      <c r="D11" s="10" t="s">
        <v>21</v>
      </c>
      <c r="E11" s="10"/>
      <c r="F11" s="10">
        <v>11000</v>
      </c>
      <c r="G11" s="10">
        <f t="shared" si="0"/>
        <v>0</v>
      </c>
      <c r="H11" s="10">
        <f t="shared" si="3"/>
        <v>4070</v>
      </c>
      <c r="I11" s="10">
        <f t="shared" si="1"/>
        <v>0</v>
      </c>
      <c r="J11" s="16">
        <f t="shared" si="2"/>
        <v>0.37</v>
      </c>
      <c r="K11" s="16"/>
    </row>
    <row r="12" spans="1:11">
      <c r="A12" s="10"/>
      <c r="B12" s="10"/>
      <c r="C12" s="10" t="s">
        <v>24</v>
      </c>
      <c r="D12" s="10" t="s">
        <v>25</v>
      </c>
      <c r="E12" s="10"/>
      <c r="F12" s="10">
        <v>100</v>
      </c>
      <c r="G12" s="10">
        <f t="shared" si="0"/>
        <v>0</v>
      </c>
      <c r="H12" s="10">
        <f>48*0.74</f>
        <v>35.52</v>
      </c>
      <c r="I12" s="10">
        <f t="shared" si="1"/>
        <v>0</v>
      </c>
      <c r="J12" s="16">
        <f t="shared" si="2"/>
        <v>0.3552</v>
      </c>
      <c r="K12" s="16"/>
    </row>
    <row r="13" spans="1:11">
      <c r="A13" s="10"/>
      <c r="B13" s="10"/>
      <c r="C13" s="10" t="s">
        <v>26</v>
      </c>
      <c r="D13" s="10" t="s">
        <v>27</v>
      </c>
      <c r="E13" s="10">
        <v>60</v>
      </c>
      <c r="F13" s="10">
        <v>150</v>
      </c>
      <c r="G13" s="10">
        <f t="shared" si="0"/>
        <v>9000</v>
      </c>
      <c r="H13" s="10">
        <f>75*0.74</f>
        <v>55.5</v>
      </c>
      <c r="I13" s="10">
        <f t="shared" si="1"/>
        <v>3330</v>
      </c>
      <c r="J13" s="16">
        <f t="shared" si="2"/>
        <v>0.37</v>
      </c>
      <c r="K13" s="16"/>
    </row>
    <row r="14" ht="24" spans="1:11">
      <c r="A14" s="10"/>
      <c r="B14" s="10" t="s">
        <v>28</v>
      </c>
      <c r="C14" s="10" t="s">
        <v>29</v>
      </c>
      <c r="D14" s="10" t="s">
        <v>27</v>
      </c>
      <c r="E14" s="10"/>
      <c r="F14" s="10">
        <v>700</v>
      </c>
      <c r="G14" s="10">
        <f t="shared" si="0"/>
        <v>0</v>
      </c>
      <c r="H14" s="10">
        <f>336*0.74</f>
        <v>248.64</v>
      </c>
      <c r="I14" s="10">
        <f t="shared" si="1"/>
        <v>0</v>
      </c>
      <c r="J14" s="16">
        <f t="shared" si="2"/>
        <v>0.3552</v>
      </c>
      <c r="K14" s="16"/>
    </row>
    <row r="15" spans="1:11">
      <c r="A15" s="10"/>
      <c r="B15" s="10"/>
      <c r="C15" s="10" t="s">
        <v>30</v>
      </c>
      <c r="D15" s="10" t="s">
        <v>31</v>
      </c>
      <c r="E15" s="10"/>
      <c r="F15" s="10">
        <v>80</v>
      </c>
      <c r="G15" s="10">
        <f t="shared" si="0"/>
        <v>0</v>
      </c>
      <c r="H15" s="10">
        <f t="shared" ref="H15:H17" si="4">40*0.74</f>
        <v>29.6</v>
      </c>
      <c r="I15" s="10">
        <f t="shared" si="1"/>
        <v>0</v>
      </c>
      <c r="J15" s="16">
        <f t="shared" si="2"/>
        <v>0.37</v>
      </c>
      <c r="K15" s="16"/>
    </row>
    <row r="16" ht="24" spans="1:11">
      <c r="A16" s="10"/>
      <c r="B16" s="10"/>
      <c r="C16" s="10" t="s">
        <v>32</v>
      </c>
      <c r="D16" s="10" t="s">
        <v>31</v>
      </c>
      <c r="E16" s="10"/>
      <c r="F16" s="10">
        <v>80</v>
      </c>
      <c r="G16" s="10">
        <f t="shared" si="0"/>
        <v>0</v>
      </c>
      <c r="H16" s="10">
        <f t="shared" si="4"/>
        <v>29.6</v>
      </c>
      <c r="I16" s="10">
        <f t="shared" si="1"/>
        <v>0</v>
      </c>
      <c r="J16" s="16">
        <f t="shared" si="2"/>
        <v>0.37</v>
      </c>
      <c r="K16" s="16"/>
    </row>
    <row r="17" ht="24" spans="1:11">
      <c r="A17" s="10"/>
      <c r="B17" s="10"/>
      <c r="C17" s="10" t="s">
        <v>33</v>
      </c>
      <c r="D17" s="10" t="s">
        <v>31</v>
      </c>
      <c r="E17" s="10"/>
      <c r="F17" s="10">
        <v>80</v>
      </c>
      <c r="G17" s="10">
        <f t="shared" si="0"/>
        <v>0</v>
      </c>
      <c r="H17" s="10">
        <f t="shared" si="4"/>
        <v>29.6</v>
      </c>
      <c r="I17" s="10">
        <f t="shared" si="1"/>
        <v>0</v>
      </c>
      <c r="J17" s="16">
        <f t="shared" si="2"/>
        <v>0.37</v>
      </c>
      <c r="K17" s="16"/>
    </row>
    <row r="18" ht="24" spans="1:11">
      <c r="A18" s="10"/>
      <c r="B18" s="10"/>
      <c r="C18" s="10" t="s">
        <v>34</v>
      </c>
      <c r="D18" s="10" t="s">
        <v>21</v>
      </c>
      <c r="E18" s="10"/>
      <c r="F18" s="10">
        <v>15000</v>
      </c>
      <c r="G18" s="10">
        <f t="shared" si="0"/>
        <v>0</v>
      </c>
      <c r="H18" s="10">
        <f>4500*0.74</f>
        <v>3330</v>
      </c>
      <c r="I18" s="10">
        <f t="shared" si="1"/>
        <v>0</v>
      </c>
      <c r="J18" s="16">
        <f t="shared" si="2"/>
        <v>0.222</v>
      </c>
      <c r="K18" s="16"/>
    </row>
    <row r="19" ht="36" spans="1:11">
      <c r="A19" s="10"/>
      <c r="B19" s="10"/>
      <c r="C19" s="10" t="s">
        <v>35</v>
      </c>
      <c r="D19" s="10" t="s">
        <v>21</v>
      </c>
      <c r="E19" s="10"/>
      <c r="F19" s="10">
        <v>200000</v>
      </c>
      <c r="G19" s="10">
        <f t="shared" si="0"/>
        <v>0</v>
      </c>
      <c r="H19" s="10">
        <f>70000*0.74</f>
        <v>51800</v>
      </c>
      <c r="I19" s="10">
        <f t="shared" si="1"/>
        <v>0</v>
      </c>
      <c r="J19" s="16">
        <f t="shared" si="2"/>
        <v>0.259</v>
      </c>
      <c r="K19" s="16"/>
    </row>
    <row r="20" ht="24" spans="1:11">
      <c r="A20" s="10"/>
      <c r="B20" s="10"/>
      <c r="C20" s="10" t="s">
        <v>36</v>
      </c>
      <c r="D20" s="10" t="s">
        <v>21</v>
      </c>
      <c r="E20" s="10"/>
      <c r="F20" s="10">
        <v>15000</v>
      </c>
      <c r="G20" s="10">
        <f t="shared" si="0"/>
        <v>0</v>
      </c>
      <c r="H20" s="10">
        <f>4500*0.74</f>
        <v>3330</v>
      </c>
      <c r="I20" s="10">
        <f t="shared" si="1"/>
        <v>0</v>
      </c>
      <c r="J20" s="16">
        <f t="shared" si="2"/>
        <v>0.222</v>
      </c>
      <c r="K20" s="16"/>
    </row>
    <row r="21" ht="24" spans="1:11">
      <c r="A21" s="10">
        <v>3</v>
      </c>
      <c r="B21" s="10"/>
      <c r="C21" s="10" t="s">
        <v>37</v>
      </c>
      <c r="D21" s="10" t="s">
        <v>38</v>
      </c>
      <c r="E21" s="10"/>
      <c r="F21" s="10">
        <v>4000</v>
      </c>
      <c r="G21" s="10">
        <f t="shared" si="0"/>
        <v>0</v>
      </c>
      <c r="H21" s="10">
        <f>1600*0.74</f>
        <v>1184</v>
      </c>
      <c r="I21" s="10">
        <f t="shared" si="1"/>
        <v>0</v>
      </c>
      <c r="J21" s="16">
        <f t="shared" si="2"/>
        <v>0.296</v>
      </c>
      <c r="K21" s="16"/>
    </row>
    <row r="22" spans="1:11">
      <c r="A22" s="10"/>
      <c r="B22" s="10"/>
      <c r="C22" s="10" t="s">
        <v>39</v>
      </c>
      <c r="D22" s="10" t="s">
        <v>38</v>
      </c>
      <c r="E22" s="10"/>
      <c r="F22" s="10">
        <v>30000</v>
      </c>
      <c r="G22" s="10">
        <f t="shared" si="0"/>
        <v>0</v>
      </c>
      <c r="H22" s="10">
        <f>12000*0.74</f>
        <v>8880</v>
      </c>
      <c r="I22" s="10">
        <f t="shared" si="1"/>
        <v>0</v>
      </c>
      <c r="J22" s="16">
        <f t="shared" si="2"/>
        <v>0.296</v>
      </c>
      <c r="K22" s="16"/>
    </row>
    <row r="23" ht="24" spans="1:11">
      <c r="A23" s="10"/>
      <c r="B23" s="10" t="s">
        <v>40</v>
      </c>
      <c r="C23" s="10" t="s">
        <v>41</v>
      </c>
      <c r="D23" s="10" t="s">
        <v>21</v>
      </c>
      <c r="E23" s="10"/>
      <c r="F23" s="10">
        <v>350000</v>
      </c>
      <c r="G23" s="10">
        <f t="shared" si="0"/>
        <v>0</v>
      </c>
      <c r="H23" s="10">
        <f>168000*0.74</f>
        <v>124320</v>
      </c>
      <c r="I23" s="10">
        <f t="shared" si="1"/>
        <v>0</v>
      </c>
      <c r="J23" s="16">
        <f t="shared" si="2"/>
        <v>0.3552</v>
      </c>
      <c r="K23" s="16"/>
    </row>
    <row r="24" ht="24" spans="1:11">
      <c r="A24" s="10"/>
      <c r="B24" s="11"/>
      <c r="C24" s="10" t="s">
        <v>42</v>
      </c>
      <c r="D24" s="10" t="s">
        <v>38</v>
      </c>
      <c r="E24" s="10"/>
      <c r="F24" s="10">
        <v>40000</v>
      </c>
      <c r="G24" s="10">
        <f t="shared" si="0"/>
        <v>0</v>
      </c>
      <c r="H24" s="10">
        <f>16000*0.74</f>
        <v>11840</v>
      </c>
      <c r="I24" s="10">
        <f t="shared" si="1"/>
        <v>0</v>
      </c>
      <c r="J24" s="16">
        <f t="shared" si="2"/>
        <v>0.296</v>
      </c>
      <c r="K24" s="16"/>
    </row>
    <row r="25" spans="1:11">
      <c r="A25" s="10">
        <v>4</v>
      </c>
      <c r="B25" s="12" t="s">
        <v>43</v>
      </c>
      <c r="C25" s="13"/>
      <c r="D25" s="14"/>
      <c r="E25" s="14"/>
      <c r="F25" s="14"/>
      <c r="G25" s="10">
        <f t="shared" si="0"/>
        <v>0</v>
      </c>
      <c r="H25" s="14"/>
      <c r="I25" s="10">
        <f t="shared" si="1"/>
        <v>0</v>
      </c>
      <c r="J25" s="17"/>
      <c r="K25" s="18"/>
    </row>
    <row r="26" spans="1:11">
      <c r="A26" s="9">
        <v>5</v>
      </c>
      <c r="B26" s="9" t="s">
        <v>44</v>
      </c>
      <c r="C26" s="9"/>
      <c r="D26" s="9"/>
      <c r="E26" s="15"/>
      <c r="F26" s="15"/>
      <c r="G26" s="15">
        <f>SUM(G4:G25)</f>
        <v>13000</v>
      </c>
      <c r="H26" s="15"/>
      <c r="I26" s="9">
        <f>SUM(I4:I25)</f>
        <v>4662</v>
      </c>
      <c r="J26" s="19"/>
      <c r="K26" s="20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B13" sqref="B13"/>
    </sheetView>
  </sheetViews>
  <sheetFormatPr defaultColWidth="9" defaultRowHeight="14.25"/>
  <sheetData>
    <row r="1" ht="18.75" spans="1:1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ht="18.75" spans="1:11">
      <c r="A2" s="8" t="s">
        <v>45</v>
      </c>
      <c r="B2" s="8"/>
      <c r="C2" s="8"/>
      <c r="D2" s="8"/>
      <c r="E2" s="7"/>
      <c r="F2" s="7"/>
      <c r="G2" s="7"/>
      <c r="H2" s="7"/>
      <c r="I2" s="7"/>
      <c r="J2" s="7"/>
      <c r="K2" s="7"/>
    </row>
    <row r="3" ht="36" spans="1:11">
      <c r="A3" s="9" t="s">
        <v>2</v>
      </c>
      <c r="B3" s="9" t="s">
        <v>3</v>
      </c>
      <c r="C3" s="9" t="s">
        <v>4</v>
      </c>
      <c r="D3" s="9" t="s">
        <v>5</v>
      </c>
      <c r="E3" s="9" t="s">
        <v>6</v>
      </c>
      <c r="F3" s="9" t="s">
        <v>7</v>
      </c>
      <c r="G3" s="9" t="s">
        <v>8</v>
      </c>
      <c r="H3" s="9" t="s">
        <v>9</v>
      </c>
      <c r="I3" s="9" t="s">
        <v>10</v>
      </c>
      <c r="J3" s="9" t="s">
        <v>11</v>
      </c>
      <c r="K3" s="9"/>
    </row>
    <row r="4" spans="1:11">
      <c r="A4" s="10">
        <v>1</v>
      </c>
      <c r="B4" s="10"/>
      <c r="C4" s="10" t="s">
        <v>12</v>
      </c>
      <c r="D4" s="10" t="s">
        <v>13</v>
      </c>
      <c r="E4" s="10">
        <v>48</v>
      </c>
      <c r="F4" s="10">
        <v>20</v>
      </c>
      <c r="G4" s="10">
        <f t="shared" ref="G4:G25" si="0">E4*F4</f>
        <v>960</v>
      </c>
      <c r="H4" s="10">
        <f>9*0.74</f>
        <v>6.66</v>
      </c>
      <c r="I4" s="10">
        <f t="shared" ref="I4:I25" si="1">E4*H4</f>
        <v>319.68</v>
      </c>
      <c r="J4" s="16">
        <f t="shared" ref="J4:J24" si="2">H4/F4</f>
        <v>0.333</v>
      </c>
      <c r="K4" s="16"/>
    </row>
    <row r="5" ht="24" spans="1:11">
      <c r="A5" s="10"/>
      <c r="B5" s="10"/>
      <c r="C5" s="10" t="s">
        <v>14</v>
      </c>
      <c r="D5" s="10" t="s">
        <v>13</v>
      </c>
      <c r="E5" s="10"/>
      <c r="F5" s="10">
        <v>20</v>
      </c>
      <c r="G5" s="10">
        <f t="shared" si="0"/>
        <v>0</v>
      </c>
      <c r="H5" s="10">
        <f>9*0.74</f>
        <v>6.66</v>
      </c>
      <c r="I5" s="10">
        <f t="shared" si="1"/>
        <v>0</v>
      </c>
      <c r="J5" s="16">
        <f t="shared" si="2"/>
        <v>0.333</v>
      </c>
      <c r="K5" s="16"/>
    </row>
    <row r="6" ht="24" spans="1:11">
      <c r="A6" s="10"/>
      <c r="B6" s="10" t="s">
        <v>15</v>
      </c>
      <c r="C6" s="10" t="s">
        <v>16</v>
      </c>
      <c r="D6" s="10" t="s">
        <v>17</v>
      </c>
      <c r="E6" s="10"/>
      <c r="F6" s="10">
        <v>40</v>
      </c>
      <c r="G6" s="10">
        <f t="shared" si="0"/>
        <v>0</v>
      </c>
      <c r="H6" s="10">
        <f>20*0.74</f>
        <v>14.8</v>
      </c>
      <c r="I6" s="10">
        <f t="shared" si="1"/>
        <v>0</v>
      </c>
      <c r="J6" s="16">
        <f t="shared" si="2"/>
        <v>0.37</v>
      </c>
      <c r="K6" s="16"/>
    </row>
    <row r="7" ht="24" spans="1:11">
      <c r="A7" s="10"/>
      <c r="B7" s="11"/>
      <c r="C7" s="10" t="s">
        <v>18</v>
      </c>
      <c r="D7" s="10" t="s">
        <v>13</v>
      </c>
      <c r="E7" s="10"/>
      <c r="F7" s="10">
        <v>10</v>
      </c>
      <c r="G7" s="10">
        <f t="shared" si="0"/>
        <v>0</v>
      </c>
      <c r="H7" s="10">
        <f>4.8*0.74</f>
        <v>3.552</v>
      </c>
      <c r="I7" s="10">
        <f t="shared" si="1"/>
        <v>0</v>
      </c>
      <c r="J7" s="16">
        <f t="shared" si="2"/>
        <v>0.3552</v>
      </c>
      <c r="K7" s="16"/>
    </row>
    <row r="8" ht="24" spans="1:11">
      <c r="A8" s="10"/>
      <c r="B8" s="11"/>
      <c r="C8" s="10" t="s">
        <v>19</v>
      </c>
      <c r="D8" s="10" t="s">
        <v>13</v>
      </c>
      <c r="E8" s="10"/>
      <c r="F8" s="10">
        <v>10</v>
      </c>
      <c r="G8" s="10">
        <f t="shared" si="0"/>
        <v>0</v>
      </c>
      <c r="H8" s="10">
        <f>4.8*0.74</f>
        <v>3.552</v>
      </c>
      <c r="I8" s="10">
        <f t="shared" si="1"/>
        <v>0</v>
      </c>
      <c r="J8" s="16">
        <f t="shared" si="2"/>
        <v>0.3552</v>
      </c>
      <c r="K8" s="16"/>
    </row>
    <row r="9" ht="24" spans="1:11">
      <c r="A9" s="10">
        <v>2</v>
      </c>
      <c r="B9" s="10"/>
      <c r="C9" s="10" t="s">
        <v>20</v>
      </c>
      <c r="D9" s="10" t="s">
        <v>21</v>
      </c>
      <c r="E9" s="10"/>
      <c r="F9" s="10">
        <v>11000</v>
      </c>
      <c r="G9" s="10">
        <f t="shared" si="0"/>
        <v>0</v>
      </c>
      <c r="H9" s="10">
        <f t="shared" ref="H9:H11" si="3">5500*0.74</f>
        <v>4070</v>
      </c>
      <c r="I9" s="10">
        <f t="shared" si="1"/>
        <v>0</v>
      </c>
      <c r="J9" s="16">
        <f t="shared" si="2"/>
        <v>0.37</v>
      </c>
      <c r="K9" s="16"/>
    </row>
    <row r="10" ht="24" spans="1:11">
      <c r="A10" s="10"/>
      <c r="B10" s="10"/>
      <c r="C10" s="10" t="s">
        <v>22</v>
      </c>
      <c r="D10" s="10" t="s">
        <v>21</v>
      </c>
      <c r="E10" s="10"/>
      <c r="F10" s="10">
        <v>10000</v>
      </c>
      <c r="G10" s="10">
        <f t="shared" si="0"/>
        <v>0</v>
      </c>
      <c r="H10" s="10">
        <f t="shared" si="3"/>
        <v>4070</v>
      </c>
      <c r="I10" s="10">
        <f t="shared" si="1"/>
        <v>0</v>
      </c>
      <c r="J10" s="16">
        <f t="shared" si="2"/>
        <v>0.407</v>
      </c>
      <c r="K10" s="16"/>
    </row>
    <row r="11" ht="24" spans="1:11">
      <c r="A11" s="10"/>
      <c r="B11" s="10"/>
      <c r="C11" s="10" t="s">
        <v>23</v>
      </c>
      <c r="D11" s="10" t="s">
        <v>21</v>
      </c>
      <c r="E11" s="10"/>
      <c r="F11" s="10">
        <v>11000</v>
      </c>
      <c r="G11" s="10">
        <f t="shared" si="0"/>
        <v>0</v>
      </c>
      <c r="H11" s="10">
        <f t="shared" si="3"/>
        <v>4070</v>
      </c>
      <c r="I11" s="10">
        <f t="shared" si="1"/>
        <v>0</v>
      </c>
      <c r="J11" s="16">
        <f t="shared" si="2"/>
        <v>0.37</v>
      </c>
      <c r="K11" s="16"/>
    </row>
    <row r="12" spans="1:11">
      <c r="A12" s="10"/>
      <c r="B12" s="10"/>
      <c r="C12" s="10" t="s">
        <v>24</v>
      </c>
      <c r="D12" s="10" t="s">
        <v>25</v>
      </c>
      <c r="E12" s="10"/>
      <c r="F12" s="10">
        <v>100</v>
      </c>
      <c r="G12" s="10">
        <f t="shared" si="0"/>
        <v>0</v>
      </c>
      <c r="H12" s="10">
        <f>48*0.74</f>
        <v>35.52</v>
      </c>
      <c r="I12" s="10">
        <f t="shared" si="1"/>
        <v>0</v>
      </c>
      <c r="J12" s="16">
        <f t="shared" si="2"/>
        <v>0.3552</v>
      </c>
      <c r="K12" s="16"/>
    </row>
    <row r="13" spans="1:11">
      <c r="A13" s="10"/>
      <c r="B13" s="10"/>
      <c r="C13" s="10" t="s">
        <v>26</v>
      </c>
      <c r="D13" s="10" t="s">
        <v>27</v>
      </c>
      <c r="E13" s="10">
        <v>70.2</v>
      </c>
      <c r="F13" s="10">
        <v>150</v>
      </c>
      <c r="G13" s="10">
        <f t="shared" si="0"/>
        <v>10530</v>
      </c>
      <c r="H13" s="10">
        <f>75*0.74</f>
        <v>55.5</v>
      </c>
      <c r="I13" s="10">
        <f t="shared" si="1"/>
        <v>3896.1</v>
      </c>
      <c r="J13" s="16">
        <f t="shared" si="2"/>
        <v>0.37</v>
      </c>
      <c r="K13" s="16"/>
    </row>
    <row r="14" ht="24" spans="1:11">
      <c r="A14" s="10"/>
      <c r="B14" s="10" t="s">
        <v>28</v>
      </c>
      <c r="C14" s="10" t="s">
        <v>29</v>
      </c>
      <c r="D14" s="10" t="s">
        <v>27</v>
      </c>
      <c r="E14" s="10"/>
      <c r="F14" s="10">
        <v>700</v>
      </c>
      <c r="G14" s="10">
        <f t="shared" si="0"/>
        <v>0</v>
      </c>
      <c r="H14" s="10">
        <f>336*0.74</f>
        <v>248.64</v>
      </c>
      <c r="I14" s="10">
        <f t="shared" si="1"/>
        <v>0</v>
      </c>
      <c r="J14" s="16">
        <f t="shared" si="2"/>
        <v>0.3552</v>
      </c>
      <c r="K14" s="16"/>
    </row>
    <row r="15" spans="1:11">
      <c r="A15" s="10"/>
      <c r="B15" s="10"/>
      <c r="C15" s="10" t="s">
        <v>30</v>
      </c>
      <c r="D15" s="10" t="s">
        <v>31</v>
      </c>
      <c r="E15" s="10"/>
      <c r="F15" s="10">
        <v>80</v>
      </c>
      <c r="G15" s="10">
        <f t="shared" si="0"/>
        <v>0</v>
      </c>
      <c r="H15" s="10">
        <f t="shared" ref="H15:H17" si="4">40*0.74</f>
        <v>29.6</v>
      </c>
      <c r="I15" s="10">
        <f t="shared" si="1"/>
        <v>0</v>
      </c>
      <c r="J15" s="16">
        <f t="shared" si="2"/>
        <v>0.37</v>
      </c>
      <c r="K15" s="16"/>
    </row>
    <row r="16" ht="24" spans="1:11">
      <c r="A16" s="10"/>
      <c r="B16" s="10"/>
      <c r="C16" s="10" t="s">
        <v>32</v>
      </c>
      <c r="D16" s="10" t="s">
        <v>31</v>
      </c>
      <c r="E16" s="10">
        <v>385.84</v>
      </c>
      <c r="F16" s="10">
        <v>80</v>
      </c>
      <c r="G16" s="10">
        <f t="shared" si="0"/>
        <v>30867.2</v>
      </c>
      <c r="H16" s="10">
        <f t="shared" si="4"/>
        <v>29.6</v>
      </c>
      <c r="I16" s="10">
        <f t="shared" si="1"/>
        <v>11420.864</v>
      </c>
      <c r="J16" s="16">
        <f t="shared" si="2"/>
        <v>0.37</v>
      </c>
      <c r="K16" s="16"/>
    </row>
    <row r="17" ht="24" spans="1:11">
      <c r="A17" s="10"/>
      <c r="B17" s="10"/>
      <c r="C17" s="10" t="s">
        <v>33</v>
      </c>
      <c r="D17" s="10" t="s">
        <v>31</v>
      </c>
      <c r="E17" s="10"/>
      <c r="F17" s="10">
        <v>80</v>
      </c>
      <c r="G17" s="10">
        <f t="shared" si="0"/>
        <v>0</v>
      </c>
      <c r="H17" s="10">
        <f t="shared" si="4"/>
        <v>29.6</v>
      </c>
      <c r="I17" s="10">
        <f t="shared" si="1"/>
        <v>0</v>
      </c>
      <c r="J17" s="16">
        <f t="shared" si="2"/>
        <v>0.37</v>
      </c>
      <c r="K17" s="16"/>
    </row>
    <row r="18" ht="24" spans="1:11">
      <c r="A18" s="10"/>
      <c r="B18" s="10"/>
      <c r="C18" s="10" t="s">
        <v>34</v>
      </c>
      <c r="D18" s="10" t="s">
        <v>21</v>
      </c>
      <c r="E18" s="10"/>
      <c r="F18" s="10">
        <v>15000</v>
      </c>
      <c r="G18" s="10">
        <f t="shared" si="0"/>
        <v>0</v>
      </c>
      <c r="H18" s="10">
        <f>4500*0.74</f>
        <v>3330</v>
      </c>
      <c r="I18" s="10">
        <f t="shared" si="1"/>
        <v>0</v>
      </c>
      <c r="J18" s="16">
        <f t="shared" si="2"/>
        <v>0.222</v>
      </c>
      <c r="K18" s="16"/>
    </row>
    <row r="19" ht="36" spans="1:11">
      <c r="A19" s="10"/>
      <c r="B19" s="10"/>
      <c r="C19" s="10" t="s">
        <v>35</v>
      </c>
      <c r="D19" s="10" t="s">
        <v>21</v>
      </c>
      <c r="E19" s="10"/>
      <c r="F19" s="10">
        <v>200000</v>
      </c>
      <c r="G19" s="10">
        <f t="shared" si="0"/>
        <v>0</v>
      </c>
      <c r="H19" s="10">
        <f>70000*0.74</f>
        <v>51800</v>
      </c>
      <c r="I19" s="10">
        <f t="shared" si="1"/>
        <v>0</v>
      </c>
      <c r="J19" s="16">
        <f t="shared" si="2"/>
        <v>0.259</v>
      </c>
      <c r="K19" s="16"/>
    </row>
    <row r="20" ht="24" spans="1:11">
      <c r="A20" s="10"/>
      <c r="B20" s="10"/>
      <c r="C20" s="10" t="s">
        <v>36</v>
      </c>
      <c r="D20" s="10" t="s">
        <v>21</v>
      </c>
      <c r="E20" s="10"/>
      <c r="F20" s="10">
        <v>15000</v>
      </c>
      <c r="G20" s="10">
        <f t="shared" si="0"/>
        <v>0</v>
      </c>
      <c r="H20" s="10">
        <f>4500*0.74</f>
        <v>3330</v>
      </c>
      <c r="I20" s="10">
        <f t="shared" si="1"/>
        <v>0</v>
      </c>
      <c r="J20" s="16">
        <f t="shared" si="2"/>
        <v>0.222</v>
      </c>
      <c r="K20" s="16"/>
    </row>
    <row r="21" ht="24" spans="1:11">
      <c r="A21" s="10">
        <v>3</v>
      </c>
      <c r="B21" s="10"/>
      <c r="C21" s="10" t="s">
        <v>37</v>
      </c>
      <c r="D21" s="10" t="s">
        <v>38</v>
      </c>
      <c r="E21" s="10"/>
      <c r="F21" s="10">
        <v>4000</v>
      </c>
      <c r="G21" s="10">
        <f t="shared" si="0"/>
        <v>0</v>
      </c>
      <c r="H21" s="10">
        <f>1600*0.74</f>
        <v>1184</v>
      </c>
      <c r="I21" s="10">
        <f t="shared" si="1"/>
        <v>0</v>
      </c>
      <c r="J21" s="16">
        <f t="shared" si="2"/>
        <v>0.296</v>
      </c>
      <c r="K21" s="16"/>
    </row>
    <row r="22" spans="1:11">
      <c r="A22" s="10"/>
      <c r="B22" s="10"/>
      <c r="C22" s="10" t="s">
        <v>39</v>
      </c>
      <c r="D22" s="10" t="s">
        <v>38</v>
      </c>
      <c r="E22" s="10"/>
      <c r="F22" s="10">
        <v>30000</v>
      </c>
      <c r="G22" s="10">
        <f t="shared" si="0"/>
        <v>0</v>
      </c>
      <c r="H22" s="10">
        <f>12000*0.74</f>
        <v>8880</v>
      </c>
      <c r="I22" s="10">
        <f t="shared" si="1"/>
        <v>0</v>
      </c>
      <c r="J22" s="16">
        <f t="shared" si="2"/>
        <v>0.296</v>
      </c>
      <c r="K22" s="16"/>
    </row>
    <row r="23" ht="24" spans="1:11">
      <c r="A23" s="10"/>
      <c r="B23" s="10" t="s">
        <v>40</v>
      </c>
      <c r="C23" s="10" t="s">
        <v>41</v>
      </c>
      <c r="D23" s="10" t="s">
        <v>21</v>
      </c>
      <c r="E23" s="10"/>
      <c r="F23" s="10">
        <v>350000</v>
      </c>
      <c r="G23" s="10">
        <f t="shared" si="0"/>
        <v>0</v>
      </c>
      <c r="H23" s="10">
        <f>168000*0.74</f>
        <v>124320</v>
      </c>
      <c r="I23" s="10">
        <f t="shared" si="1"/>
        <v>0</v>
      </c>
      <c r="J23" s="16">
        <f t="shared" si="2"/>
        <v>0.3552</v>
      </c>
      <c r="K23" s="16"/>
    </row>
    <row r="24" ht="24" spans="1:11">
      <c r="A24" s="10"/>
      <c r="B24" s="11"/>
      <c r="C24" s="10" t="s">
        <v>42</v>
      </c>
      <c r="D24" s="10" t="s">
        <v>38</v>
      </c>
      <c r="E24" s="10"/>
      <c r="F24" s="10">
        <v>40000</v>
      </c>
      <c r="G24" s="10">
        <f t="shared" si="0"/>
        <v>0</v>
      </c>
      <c r="H24" s="10">
        <f>16000*0.74</f>
        <v>11840</v>
      </c>
      <c r="I24" s="10">
        <f t="shared" si="1"/>
        <v>0</v>
      </c>
      <c r="J24" s="16">
        <f t="shared" si="2"/>
        <v>0.296</v>
      </c>
      <c r="K24" s="16"/>
    </row>
    <row r="25" spans="1:11">
      <c r="A25" s="10">
        <v>4</v>
      </c>
      <c r="B25" s="12" t="s">
        <v>43</v>
      </c>
      <c r="C25" s="13"/>
      <c r="D25" s="14"/>
      <c r="E25" s="14"/>
      <c r="F25" s="14"/>
      <c r="G25" s="10">
        <f t="shared" si="0"/>
        <v>0</v>
      </c>
      <c r="H25" s="14"/>
      <c r="I25" s="10">
        <f t="shared" si="1"/>
        <v>0</v>
      </c>
      <c r="J25" s="17"/>
      <c r="K25" s="18"/>
    </row>
    <row r="26" spans="1:11">
      <c r="A26" s="9">
        <v>5</v>
      </c>
      <c r="B26" s="9" t="s">
        <v>44</v>
      </c>
      <c r="C26" s="9"/>
      <c r="D26" s="9"/>
      <c r="E26" s="15"/>
      <c r="F26" s="15"/>
      <c r="G26" s="15">
        <f>SUM(G4:G25)</f>
        <v>42357.2</v>
      </c>
      <c r="H26" s="15"/>
      <c r="I26" s="9">
        <f>SUM(I4:I25)</f>
        <v>15636.644</v>
      </c>
      <c r="J26" s="19"/>
      <c r="K26" s="20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"/>
  <sheetViews>
    <sheetView workbookViewId="0">
      <selection activeCell="B13" sqref="B13"/>
    </sheetView>
  </sheetViews>
  <sheetFormatPr defaultColWidth="9" defaultRowHeight="14.25" outlineLevelRow="6"/>
  <sheetData>
    <row r="1" spans="1:9">
      <c r="A1" s="2" t="s">
        <v>46</v>
      </c>
      <c r="B1" s="2"/>
      <c r="C1" s="2"/>
      <c r="D1" s="2"/>
      <c r="E1" s="2"/>
      <c r="F1" s="2"/>
      <c r="G1" s="2"/>
      <c r="H1" s="2"/>
      <c r="I1" s="2"/>
    </row>
    <row r="2" spans="1:9">
      <c r="A2" s="6" t="s">
        <v>47</v>
      </c>
      <c r="B2" s="6"/>
      <c r="C2" s="6"/>
      <c r="D2" s="6"/>
      <c r="E2" s="6"/>
      <c r="F2" s="6"/>
      <c r="G2" s="6"/>
      <c r="H2" s="6"/>
      <c r="I2" s="6"/>
    </row>
    <row r="3" spans="1:9">
      <c r="A3" s="2" t="s">
        <v>2</v>
      </c>
      <c r="B3" s="2" t="s">
        <v>48</v>
      </c>
      <c r="C3" s="2" t="s">
        <v>49</v>
      </c>
      <c r="D3" s="2" t="s">
        <v>6</v>
      </c>
      <c r="E3" s="2" t="s">
        <v>5</v>
      </c>
      <c r="F3" s="2" t="s">
        <v>50</v>
      </c>
      <c r="G3" s="2" t="s">
        <v>51</v>
      </c>
      <c r="H3" s="2" t="s">
        <v>7</v>
      </c>
      <c r="I3" s="2" t="s">
        <v>52</v>
      </c>
    </row>
    <row r="4" ht="28.5" spans="1:9">
      <c r="A4" s="2">
        <v>1</v>
      </c>
      <c r="B4" s="2"/>
      <c r="C4" s="3" t="s">
        <v>53</v>
      </c>
      <c r="D4" s="2">
        <v>3</v>
      </c>
      <c r="E4" s="2" t="s">
        <v>21</v>
      </c>
      <c r="F4" s="2">
        <f>5500*0.74</f>
        <v>4070</v>
      </c>
      <c r="G4" s="2">
        <f t="shared" ref="G4:G6" si="0">D4*F4</f>
        <v>12210</v>
      </c>
      <c r="H4" s="2">
        <v>11000</v>
      </c>
      <c r="I4" s="2">
        <f t="shared" ref="I4:I6" si="1">D4*H4</f>
        <v>33000</v>
      </c>
    </row>
    <row r="5" spans="1:9">
      <c r="A5" s="2">
        <v>2</v>
      </c>
      <c r="B5" s="2"/>
      <c r="C5" s="3" t="s">
        <v>54</v>
      </c>
      <c r="D5" s="2">
        <v>1</v>
      </c>
      <c r="E5" s="2" t="s">
        <v>31</v>
      </c>
      <c r="F5" s="2">
        <v>1184</v>
      </c>
      <c r="G5" s="2">
        <f t="shared" si="0"/>
        <v>1184</v>
      </c>
      <c r="H5" s="2">
        <v>4000</v>
      </c>
      <c r="I5" s="2">
        <f t="shared" si="1"/>
        <v>4000</v>
      </c>
    </row>
    <row r="6" spans="1:9">
      <c r="A6" s="2">
        <v>3</v>
      </c>
      <c r="B6" s="2"/>
      <c r="C6" s="3" t="s">
        <v>26</v>
      </c>
      <c r="D6" s="2">
        <v>32.5</v>
      </c>
      <c r="E6" s="2" t="s">
        <v>27</v>
      </c>
      <c r="F6" s="2">
        <f>75*0.74</f>
        <v>55.5</v>
      </c>
      <c r="G6" s="2">
        <f t="shared" si="0"/>
        <v>1803.75</v>
      </c>
      <c r="H6" s="2">
        <v>150</v>
      </c>
      <c r="I6" s="2">
        <f t="shared" si="1"/>
        <v>4875</v>
      </c>
    </row>
    <row r="7" spans="1:9">
      <c r="A7" s="5" t="s">
        <v>44</v>
      </c>
      <c r="B7" s="5"/>
      <c r="C7" s="5"/>
      <c r="D7" s="5"/>
      <c r="E7" s="5"/>
      <c r="F7" s="5"/>
      <c r="G7" s="2">
        <f>G4+G5+G6</f>
        <v>15197.75</v>
      </c>
      <c r="H7" s="2"/>
      <c r="I7" s="2">
        <f>I4+I5+I6</f>
        <v>41875</v>
      </c>
    </row>
  </sheetData>
  <mergeCells count="2">
    <mergeCell ref="A1:I1"/>
    <mergeCell ref="A2:I2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tabSelected="1" workbookViewId="0">
      <selection activeCell="B13" sqref="B13"/>
    </sheetView>
  </sheetViews>
  <sheetFormatPr defaultColWidth="9" defaultRowHeight="14.25" outlineLevelRow="4" outlineLevelCol="4"/>
  <cols>
    <col min="2" max="2" width="48" customWidth="1"/>
    <col min="3" max="3" width="26.875" customWidth="1"/>
    <col min="4" max="4" width="18.625" customWidth="1"/>
  </cols>
  <sheetData>
    <row r="1" s="1" customFormat="1" ht="18" customHeight="1" spans="1:5">
      <c r="A1" s="2" t="s">
        <v>2</v>
      </c>
      <c r="B1" s="2" t="s">
        <v>55</v>
      </c>
      <c r="C1" s="2" t="s">
        <v>56</v>
      </c>
      <c r="D1" s="3" t="s">
        <v>10</v>
      </c>
      <c r="E1" s="2" t="s">
        <v>57</v>
      </c>
    </row>
    <row r="2" s="1" customFormat="1" ht="18" customHeight="1" spans="1:5">
      <c r="A2" s="2">
        <v>1</v>
      </c>
      <c r="B2" s="4" t="s">
        <v>58</v>
      </c>
      <c r="C2" s="2">
        <v>41875</v>
      </c>
      <c r="D2" s="2">
        <v>15197.75</v>
      </c>
      <c r="E2" s="5"/>
    </row>
    <row r="3" s="1" customFormat="1" ht="18" customHeight="1" spans="1:5">
      <c r="A3" s="2">
        <v>4</v>
      </c>
      <c r="B3" s="4" t="s">
        <v>59</v>
      </c>
      <c r="C3" s="2">
        <v>13000</v>
      </c>
      <c r="D3" s="2">
        <v>4662</v>
      </c>
      <c r="E3" s="5"/>
    </row>
    <row r="4" s="1" customFormat="1" ht="18" customHeight="1" spans="1:5">
      <c r="A4" s="2">
        <v>5</v>
      </c>
      <c r="B4" s="4" t="s">
        <v>60</v>
      </c>
      <c r="C4" s="2">
        <v>42357.2</v>
      </c>
      <c r="D4" s="2">
        <v>15636.64</v>
      </c>
      <c r="E4" s="5"/>
    </row>
    <row r="5" s="1" customFormat="1" spans="1:5">
      <c r="A5" s="5" t="s">
        <v>44</v>
      </c>
      <c r="B5" s="5"/>
      <c r="C5" s="5">
        <f>SUM(C2:C4)</f>
        <v>97232.2</v>
      </c>
      <c r="D5" s="5">
        <f>SUM(D2:D4)</f>
        <v>35496.39</v>
      </c>
      <c r="E5" s="5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2021-06-17T08:05:11Z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5170FDF0C4A04E1BBFF140DE6E01EFB6</vt:lpwstr>
  </property>
  <property fmtid="{D5CDD505-2E9C-101B-9397-08002B2CF9AE}" pid="3" name="KSOProductBuildVer">
    <vt:lpwstr>2052-11.1.0.10577</vt:lpwstr>
  </property>
</Properties>
</file>